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こむぎ\iCloudDrive\ブログ用\第１回双曲線法エクセル共有\"/>
    </mc:Choice>
  </mc:AlternateContent>
  <xr:revisionPtr revIDLastSave="0" documentId="13_ncr:1_{B4DF30AD-4CF1-4C11-83A0-92F2DDFC90E9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4" i="1" l="1"/>
  <c r="F16" i="1"/>
  <c r="AD37" i="1" s="1"/>
  <c r="F17" i="1"/>
  <c r="AD38" i="1" s="1"/>
  <c r="F18" i="1"/>
  <c r="X39" i="1" s="1"/>
  <c r="AA39" i="1" s="1"/>
  <c r="F19" i="1"/>
  <c r="X40" i="1" s="1"/>
  <c r="AA40" i="1" s="1"/>
  <c r="F20" i="1"/>
  <c r="AD41" i="1" s="1"/>
  <c r="F15" i="1"/>
  <c r="X36" i="1" s="1"/>
  <c r="AA36" i="1" s="1"/>
  <c r="C11" i="1"/>
  <c r="D17" i="1" s="1"/>
  <c r="E17" i="1" s="1"/>
  <c r="W38" i="1" s="1"/>
  <c r="AD36" i="1" l="1"/>
  <c r="X41" i="1"/>
  <c r="AA41" i="1" s="1"/>
  <c r="X38" i="1"/>
  <c r="AA38" i="1" s="1"/>
  <c r="X37" i="1"/>
  <c r="AA37" i="1" s="1"/>
  <c r="D20" i="1"/>
  <c r="E20" i="1" s="1"/>
  <c r="D18" i="1"/>
  <c r="E18" i="1" s="1"/>
  <c r="AD40" i="1"/>
  <c r="AD39" i="1"/>
  <c r="AD34" i="1" s="1"/>
  <c r="D19" i="1"/>
  <c r="E19" i="1" s="1"/>
  <c r="D16" i="1"/>
  <c r="E16" i="1" s="1"/>
  <c r="J7" i="1" s="1"/>
  <c r="Y38" i="1"/>
  <c r="AC38" i="1" s="1"/>
  <c r="AB38" i="1"/>
  <c r="D15" i="1"/>
  <c r="E15" i="1" s="1"/>
  <c r="AA34" i="1" l="1"/>
  <c r="W37" i="1"/>
  <c r="AB37" i="1"/>
  <c r="J8" i="1"/>
  <c r="J11" i="1" s="1"/>
  <c r="Y37" i="1"/>
  <c r="AC37" i="1" s="1"/>
  <c r="W40" i="1"/>
  <c r="AB40" i="1"/>
  <c r="Y40" i="1"/>
  <c r="AC40" i="1" s="1"/>
  <c r="W39" i="1"/>
  <c r="AB39" i="1"/>
  <c r="Y39" i="1"/>
  <c r="AC39" i="1" s="1"/>
  <c r="AB36" i="1"/>
  <c r="W36" i="1"/>
  <c r="Y36" i="1"/>
  <c r="AC36" i="1" s="1"/>
  <c r="W41" i="1"/>
  <c r="AB41" i="1"/>
  <c r="Y41" i="1"/>
  <c r="AC41" i="1" s="1"/>
  <c r="J14" i="1" l="1"/>
  <c r="AC34" i="1"/>
  <c r="AB34" i="1"/>
  <c r="X30" i="1" l="1"/>
  <c r="Y30" i="1"/>
</calcChain>
</file>

<file path=xl/sharedStrings.xml><?xml version="1.0" encoding="utf-8"?>
<sst xmlns="http://schemas.openxmlformats.org/spreadsheetml/2006/main" count="36" uniqueCount="34">
  <si>
    <t>t</t>
    <phoneticPr fontId="1"/>
  </si>
  <si>
    <t>t/(S-S0)</t>
    <phoneticPr fontId="1"/>
  </si>
  <si>
    <t>α</t>
    <phoneticPr fontId="1"/>
  </si>
  <si>
    <t>β</t>
    <phoneticPr fontId="1"/>
  </si>
  <si>
    <t>x^2</t>
    <phoneticPr fontId="1"/>
  </si>
  <si>
    <t>y^2</t>
    <phoneticPr fontId="1"/>
  </si>
  <si>
    <t>xy</t>
    <phoneticPr fontId="1"/>
  </si>
  <si>
    <t>tx^2</t>
    <phoneticPr fontId="1"/>
  </si>
  <si>
    <t>ty</t>
    <phoneticPr fontId="1"/>
  </si>
  <si>
    <t>txy</t>
    <phoneticPr fontId="1"/>
  </si>
  <si>
    <t>tx</t>
    <phoneticPr fontId="1"/>
  </si>
  <si>
    <t>測定数</t>
    <rPh sb="0" eb="3">
      <t>ソクテイスウ</t>
    </rPh>
    <phoneticPr fontId="1"/>
  </si>
  <si>
    <t>重みづけ</t>
    <rPh sb="0" eb="1">
      <t>オモ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</si>
  <si>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</si>
  <si>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</si>
  <si>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</si>
  <si>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</si>
  <si>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入力</t>
    <rPh sb="0" eb="2">
      <t>ニュウリョク</t>
    </rPh>
    <phoneticPr fontId="1"/>
  </si>
  <si>
    <t>出力</t>
    <rPh sb="0" eb="2">
      <t>シュツリョク</t>
    </rPh>
    <phoneticPr fontId="1"/>
  </si>
  <si>
    <t>tとt/(S-S0)の関数として切片αと傾きβを出力</t>
    <rPh sb="11" eb="13">
      <t>カンスウ</t>
    </rPh>
    <rPh sb="16" eb="18">
      <t>セッペン</t>
    </rPh>
    <rPh sb="20" eb="21">
      <t>カタム</t>
    </rPh>
    <rPh sb="24" eb="26">
      <t>シュツリョク</t>
    </rPh>
    <phoneticPr fontId="1"/>
  </si>
  <si>
    <t>総沈下量S(cm)</t>
    <rPh sb="0" eb="1">
      <t>ソウ</t>
    </rPh>
    <rPh sb="1" eb="3">
      <t>チンカ</t>
    </rPh>
    <rPh sb="3" eb="4">
      <t>リョウ</t>
    </rPh>
    <phoneticPr fontId="1"/>
  </si>
  <si>
    <t>沈下量S-S0(cm)</t>
    <rPh sb="0" eb="2">
      <t>チンカ</t>
    </rPh>
    <rPh sb="2" eb="3">
      <t>リョウ</t>
    </rPh>
    <phoneticPr fontId="1"/>
  </si>
  <si>
    <t>S0からの経過日数t(日)</t>
    <rPh sb="5" eb="9">
      <t>ケイカニッスウ</t>
    </rPh>
    <rPh sb="11" eb="12">
      <t>ニチ</t>
    </rPh>
    <phoneticPr fontId="1"/>
  </si>
  <si>
    <t>目標沈下量(cm)</t>
    <rPh sb="0" eb="2">
      <t>モクヒョウ</t>
    </rPh>
    <rPh sb="2" eb="4">
      <t>チンカ</t>
    </rPh>
    <rPh sb="4" eb="5">
      <t>リョウ</t>
    </rPh>
    <phoneticPr fontId="1"/>
  </si>
  <si>
    <t>S0(総沈下量Sの一番上の値)(cm)</t>
    <rPh sb="3" eb="7">
      <t>ソウチンカリョウ</t>
    </rPh>
    <rPh sb="9" eb="12">
      <t>イチバンウエ</t>
    </rPh>
    <rPh sb="13" eb="14">
      <t>アタイ</t>
    </rPh>
    <phoneticPr fontId="1"/>
  </si>
  <si>
    <t>t(目標沈下量に達する日数)</t>
    <rPh sb="2" eb="7">
      <t>モクヒョウチンカリョウ</t>
    </rPh>
    <rPh sb="8" eb="9">
      <t>タッ</t>
    </rPh>
    <rPh sb="11" eb="13">
      <t>ニッスウ</t>
    </rPh>
    <phoneticPr fontId="1"/>
  </si>
  <si>
    <r>
      <rPr>
        <b/>
        <sz val="11"/>
        <color rgb="FFFF0000"/>
        <rFont val="Yu Gothic"/>
        <family val="3"/>
        <charset val="128"/>
        <scheme val="minor"/>
      </rPr>
      <t>α</t>
    </r>
    <r>
      <rPr>
        <b/>
        <sz val="11"/>
        <color theme="1"/>
        <rFont val="Yu Gothic"/>
        <family val="3"/>
        <charset val="128"/>
        <scheme val="minor"/>
      </rPr>
      <t>+</t>
    </r>
    <r>
      <rPr>
        <b/>
        <sz val="11"/>
        <color rgb="FFFF0000"/>
        <rFont val="Yu Gothic"/>
        <family val="3"/>
        <charset val="128"/>
        <scheme val="minor"/>
      </rPr>
      <t>β</t>
    </r>
    <r>
      <rPr>
        <b/>
        <sz val="11"/>
        <color rgb="FF0070C0"/>
        <rFont val="Yu Gothic"/>
        <family val="3"/>
        <charset val="128"/>
        <scheme val="minor"/>
      </rPr>
      <t xml:space="preserve">t </t>
    </r>
    <r>
      <rPr>
        <b/>
        <sz val="11"/>
        <color theme="1"/>
        <rFont val="Yu Gothic"/>
        <family val="3"/>
        <charset val="128"/>
        <scheme val="minor"/>
      </rPr>
      <t xml:space="preserve">= </t>
    </r>
    <r>
      <rPr>
        <b/>
        <sz val="11"/>
        <color rgb="FF0070C0"/>
        <rFont val="Yu Gothic"/>
        <family val="3"/>
        <charset val="128"/>
        <scheme val="minor"/>
      </rPr>
      <t>t</t>
    </r>
    <r>
      <rPr>
        <b/>
        <sz val="11"/>
        <color theme="1"/>
        <rFont val="Yu Gothic"/>
        <family val="3"/>
        <charset val="128"/>
        <scheme val="minor"/>
      </rPr>
      <t>/(</t>
    </r>
    <r>
      <rPr>
        <b/>
        <sz val="11"/>
        <color rgb="FF0070C0"/>
        <rFont val="Yu Gothic"/>
        <family val="3"/>
        <charset val="128"/>
        <scheme val="minor"/>
      </rPr>
      <t>S-S0</t>
    </r>
    <r>
      <rPr>
        <b/>
        <sz val="11"/>
        <color theme="1"/>
        <rFont val="Yu Gothic"/>
        <family val="3"/>
        <charset val="128"/>
        <scheme val="minor"/>
      </rPr>
      <t>)</t>
    </r>
    <phoneticPr fontId="1"/>
  </si>
  <si>
    <t>t→∞</t>
    <phoneticPr fontId="1"/>
  </si>
  <si>
    <t>目標沈下量を入力</t>
    <rPh sb="0" eb="5">
      <t>モクヒョウチンカリョウ</t>
    </rPh>
    <rPh sb="6" eb="8">
      <t>ニュウリョク</t>
    </rPh>
    <phoneticPr fontId="1"/>
  </si>
  <si>
    <t>最終沈下量(S0+1/β)(cm)</t>
    <rPh sb="0" eb="2">
      <t>サイシュウ</t>
    </rPh>
    <rPh sb="2" eb="4">
      <t>チンカ</t>
    </rPh>
    <rPh sb="4" eb="5">
      <t>リョウ</t>
    </rPh>
    <phoneticPr fontId="1"/>
  </si>
  <si>
    <t>双曲線法沈下予測</t>
    <rPh sb="0" eb="4">
      <t>ソウキョクセンホウ</t>
    </rPh>
    <rPh sb="4" eb="8">
      <t>チンカヨソク</t>
    </rPh>
    <phoneticPr fontId="1"/>
  </si>
  <si>
    <t>以下に測定値を入力してください</t>
    <rPh sb="0" eb="2">
      <t>イカ</t>
    </rPh>
    <rPh sb="3" eb="6">
      <t>ソクテイチ</t>
    </rPh>
    <rPh sb="7" eb="9">
      <t>ニュウリョク</t>
    </rPh>
    <phoneticPr fontId="1"/>
  </si>
  <si>
    <t>目標沈下量を入力してください</t>
    <rPh sb="0" eb="5">
      <t>モクヒョウチンカリョウ</t>
    </rPh>
    <rPh sb="6" eb="8">
      <t>ニュウリョク</t>
    </rPh>
    <phoneticPr fontId="1"/>
  </si>
  <si>
    <r>
      <t>入力するべきセルが</t>
    </r>
    <r>
      <rPr>
        <b/>
        <sz val="11"/>
        <color theme="8"/>
        <rFont val="Yu Gothic"/>
        <family val="3"/>
        <charset val="128"/>
        <scheme val="minor"/>
      </rPr>
      <t>青枠</t>
    </r>
    <r>
      <rPr>
        <b/>
        <sz val="11"/>
        <color theme="1"/>
        <rFont val="Yu Gothic"/>
        <family val="3"/>
        <charset val="128"/>
        <scheme val="minor"/>
      </rPr>
      <t>です。</t>
    </r>
    <rPh sb="0" eb="2">
      <t>ニュウリョク</t>
    </rPh>
    <rPh sb="9" eb="10">
      <t>アオ</t>
    </rPh>
    <rPh sb="10" eb="11">
      <t>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</si>
</sst>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0070C0"/>
      <name val="Yu Gothic"/>
      <family val="2"/>
      <scheme val="minor"/>
    </font>
    <font>
      <sz val="11"/>
      <color rgb="FFFF000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8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DashDotDot">
        <color auto="1"/>
      </right>
      <top/>
      <bottom/>
      <diagonal/>
    </border>
    <border>
      <left/>
      <right style="thin">
        <color rgb="FFFF0000"/>
      </right>
      <top style="thin">
        <color rgb="FFFF0000"/>
      </top>
      <bottom style="hair">
        <color auto="1"/>
      </bottom>
      <diagonal/>
    </border>
    <border>
      <left/>
      <right style="thin">
        <color rgb="FFFF0000"/>
      </right>
      <top style="hair">
        <color auto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hair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rgb="FF0070C0"/>
      </left>
      <right style="hair">
        <color auto="1"/>
      </right>
      <top style="medium">
        <color rgb="FF0070C0"/>
      </top>
      <bottom style="hair">
        <color theme="1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hair">
        <color theme="1"/>
      </bottom>
      <diagonal/>
    </border>
    <border>
      <left style="medium">
        <color theme="8"/>
      </left>
      <right style="hair">
        <color auto="1"/>
      </right>
      <top style="hair">
        <color theme="1"/>
      </top>
      <bottom style="hair">
        <color auto="1"/>
      </bottom>
      <diagonal/>
    </border>
    <border>
      <left style="hair">
        <color auto="1"/>
      </left>
      <right style="medium">
        <color theme="8"/>
      </right>
      <top style="hair">
        <color theme="1"/>
      </top>
      <bottom style="hair">
        <color auto="1"/>
      </bottom>
      <diagonal/>
    </border>
    <border>
      <left style="medium">
        <color theme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8"/>
      </right>
      <top style="hair">
        <color auto="1"/>
      </top>
      <bottom style="hair">
        <color auto="1"/>
      </bottom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176" fontId="0" fillId="0" borderId="0" xfId="0" applyNumberFormat="1"/>
    <xf numFmtId="176" fontId="2" fillId="0" borderId="7" xfId="0" applyNumberFormat="1" applyFont="1" applyBorder="1"/>
    <xf numFmtId="176" fontId="0" fillId="0" borderId="23" xfId="0" applyNumberFormat="1" applyBorder="1"/>
    <xf numFmtId="176" fontId="3" fillId="0" borderId="25" xfId="0" applyNumberFormat="1" applyFont="1" applyBorder="1"/>
    <xf numFmtId="176" fontId="3" fillId="0" borderId="27" xfId="0" applyNumberFormat="1" applyFont="1" applyBorder="1"/>
    <xf numFmtId="176" fontId="3" fillId="0" borderId="29" xfId="0" applyNumberFormat="1" applyFont="1" applyBorder="1"/>
    <xf numFmtId="176" fontId="0" fillId="0" borderId="17" xfId="0" applyNumberFormat="1" applyBorder="1"/>
    <xf numFmtId="176" fontId="0" fillId="0" borderId="20" xfId="0" applyNumberFormat="1" applyBorder="1"/>
    <xf numFmtId="176" fontId="0" fillId="0" borderId="21" xfId="0" applyNumberFormat="1" applyBorder="1"/>
    <xf numFmtId="177" fontId="0" fillId="0" borderId="10" xfId="0" applyNumberFormat="1" applyBorder="1"/>
    <xf numFmtId="177" fontId="0" fillId="0" borderId="0" xfId="0" applyNumberFormat="1"/>
    <xf numFmtId="177" fontId="4" fillId="0" borderId="13" xfId="0" applyNumberFormat="1" applyFont="1" applyBorder="1"/>
    <xf numFmtId="177" fontId="0" fillId="0" borderId="11" xfId="0" applyNumberFormat="1" applyBorder="1"/>
    <xf numFmtId="177" fontId="4" fillId="0" borderId="14" xfId="0" applyNumberFormat="1" applyFont="1" applyBorder="1"/>
    <xf numFmtId="177" fontId="0" fillId="0" borderId="12" xfId="0" applyNumberFormat="1" applyBorder="1"/>
    <xf numFmtId="177" fontId="0" fillId="0" borderId="8" xfId="0" applyNumberFormat="1" applyBorder="1"/>
    <xf numFmtId="177" fontId="0" fillId="0" borderId="5" xfId="0" applyNumberFormat="1" applyBorder="1"/>
    <xf numFmtId="177" fontId="5" fillId="0" borderId="9" xfId="0" applyNumberFormat="1" applyFont="1" applyBorder="1"/>
    <xf numFmtId="177" fontId="2" fillId="0" borderId="16" xfId="0" applyNumberFormat="1" applyFont="1" applyBorder="1"/>
    <xf numFmtId="177" fontId="0" fillId="0" borderId="15" xfId="0" applyNumberFormat="1" applyBorder="1"/>
    <xf numFmtId="177" fontId="0" fillId="0" borderId="6" xfId="0" applyNumberFormat="1" applyBorder="1"/>
    <xf numFmtId="177" fontId="0" fillId="0" borderId="18" xfId="0" applyNumberFormat="1" applyBorder="1"/>
    <xf numFmtId="177" fontId="0" fillId="0" borderId="24" xfId="0" applyNumberFormat="1" applyBorder="1"/>
    <xf numFmtId="177" fontId="0" fillId="0" borderId="22" xfId="0" applyNumberFormat="1" applyBorder="1"/>
    <xf numFmtId="177" fontId="2" fillId="0" borderId="19" xfId="0" applyNumberFormat="1" applyFont="1" applyBorder="1"/>
    <xf numFmtId="177" fontId="3" fillId="0" borderId="26" xfId="0" applyNumberFormat="1" applyFont="1" applyBorder="1"/>
    <xf numFmtId="177" fontId="0" fillId="0" borderId="4" xfId="0" applyNumberFormat="1" applyBorder="1"/>
    <xf numFmtId="177" fontId="0" fillId="0" borderId="3" xfId="0" applyNumberFormat="1" applyBorder="1"/>
    <xf numFmtId="177" fontId="3" fillId="0" borderId="28" xfId="0" applyNumberFormat="1" applyFont="1" applyBorder="1"/>
    <xf numFmtId="177" fontId="3" fillId="0" borderId="30" xfId="0" applyNumberFormat="1" applyFont="1" applyBorder="1"/>
    <xf numFmtId="177" fontId="0" fillId="0" borderId="0" xfId="0" applyNumberFormat="1" applyBorder="1"/>
    <xf numFmtId="177" fontId="0" fillId="0" borderId="31" xfId="0" applyNumberFormat="1" applyBorder="1"/>
    <xf numFmtId="177" fontId="3" fillId="0" borderId="32" xfId="0" applyNumberFormat="1" applyFont="1" applyBorder="1"/>
    <xf numFmtId="176" fontId="0" fillId="0" borderId="33" xfId="0" applyNumberFormat="1" applyBorder="1"/>
    <xf numFmtId="176" fontId="0" fillId="0" borderId="34" xfId="0" applyNumberFormat="1" applyBorder="1"/>
    <xf numFmtId="177" fontId="0" fillId="0" borderId="35" xfId="0" applyNumberFormat="1" applyBorder="1"/>
    <xf numFmtId="176" fontId="0" fillId="0" borderId="35" xfId="0" applyNumberFormat="1" applyBorder="1"/>
    <xf numFmtId="177" fontId="7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176" fontId="6" fillId="0" borderId="1" xfId="0" applyNumberFormat="1" applyFont="1" applyBorder="1"/>
    <xf numFmtId="177" fontId="5" fillId="0" borderId="2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zoomScale="85" zoomScaleNormal="85" workbookViewId="0">
      <selection activeCell="D5" sqref="D5"/>
    </sheetView>
  </sheetViews>
  <sheetFormatPr defaultRowHeight="17.649999999999999"/>
  <cols>
    <col min="1" max="1" width="9" style="11"/>
    <col min="2" max="2" width="31.375" style="1" bestFit="1" customWidth="1"/>
    <col min="3" max="3" width="26.75" style="11" bestFit="1" customWidth="1"/>
    <col min="4" max="4" width="16.125" style="11" bestFit="1" customWidth="1"/>
    <col min="5" max="5" width="13.125" style="11" bestFit="1" customWidth="1"/>
    <col min="6" max="6" width="9.5" style="1" bestFit="1" customWidth="1"/>
    <col min="7" max="7" width="10.25" style="10" customWidth="1"/>
    <col min="8" max="8" width="8.75" style="11" customWidth="1"/>
    <col min="9" max="9" width="26.25" style="11" bestFit="1" customWidth="1"/>
    <col min="10" max="10" width="17.375" style="11" bestFit="1" customWidth="1"/>
    <col min="11" max="21" width="9" style="11"/>
    <col min="22" max="25" width="9.125" style="11" bestFit="1" customWidth="1"/>
    <col min="26" max="26" width="9" style="11"/>
    <col min="27" max="27" width="9.5" style="11" bestFit="1" customWidth="1"/>
    <col min="28" max="28" width="9.125" style="11" bestFit="1" customWidth="1"/>
    <col min="29" max="29" width="9.5" style="11" bestFit="1" customWidth="1"/>
    <col min="30" max="30" width="9.125" style="11" bestFit="1" customWidth="1"/>
    <col min="31" max="16384" width="9" style="11"/>
  </cols>
  <sheetData>
    <row r="1" spans="1:10" ht="22.9">
      <c r="A1" s="38" t="s">
        <v>30</v>
      </c>
    </row>
    <row r="2" spans="1:10" ht="22.5" customHeight="1"/>
    <row r="3" spans="1:10">
      <c r="B3" s="39" t="s">
        <v>33</v>
      </c>
    </row>
    <row r="4" spans="1:10" ht="23.25" thickBot="1">
      <c r="A4" s="38"/>
    </row>
    <row r="5" spans="1:10" ht="18" thickBot="1">
      <c r="B5" s="41" t="s">
        <v>17</v>
      </c>
      <c r="I5" s="42" t="s">
        <v>18</v>
      </c>
    </row>
    <row r="6" spans="1:10" ht="18" thickBot="1"/>
    <row r="7" spans="1:10" ht="18" thickBot="1">
      <c r="B7" s="2" t="s">
        <v>26</v>
      </c>
      <c r="C7" s="21" t="s">
        <v>19</v>
      </c>
      <c r="I7" s="12" t="s">
        <v>2</v>
      </c>
      <c r="J7" s="13">
        <f>INTERCEPT(E16:E20,F16:F20)</f>
        <v>7.1166666666666725</v>
      </c>
    </row>
    <row r="8" spans="1:10">
      <c r="I8" s="14" t="s">
        <v>3</v>
      </c>
      <c r="J8" s="15">
        <f>SLOPE(E16:E20,F16:F20)</f>
        <v>7.2222222222220508E-2</v>
      </c>
    </row>
    <row r="9" spans="1:10" ht="18" thickBot="1">
      <c r="C9" s="40" t="s">
        <v>32</v>
      </c>
      <c r="I9" s="16"/>
    </row>
    <row r="10" spans="1:10">
      <c r="B10" s="32" t="s">
        <v>23</v>
      </c>
      <c r="C10" s="33">
        <v>65</v>
      </c>
      <c r="I10" s="17"/>
      <c r="J10" s="17"/>
    </row>
    <row r="11" spans="1:10" ht="18" thickBot="1">
      <c r="B11" s="34" t="s">
        <v>24</v>
      </c>
      <c r="C11" s="35">
        <f>C15</f>
        <v>56.4</v>
      </c>
      <c r="D11" s="22"/>
      <c r="I11" s="18" t="s">
        <v>29</v>
      </c>
      <c r="J11" s="19">
        <f>C15+1/J8</f>
        <v>70.246153846154172</v>
      </c>
    </row>
    <row r="12" spans="1:10">
      <c r="I12" s="20" t="s">
        <v>27</v>
      </c>
      <c r="J12" s="16"/>
    </row>
    <row r="13" spans="1:10" ht="18" thickBot="1">
      <c r="B13" s="39" t="s">
        <v>31</v>
      </c>
      <c r="E13" s="36"/>
      <c r="F13" s="37"/>
      <c r="J13" s="17"/>
    </row>
    <row r="14" spans="1:10">
      <c r="B14" s="3" t="s">
        <v>22</v>
      </c>
      <c r="C14" s="23" t="s">
        <v>20</v>
      </c>
      <c r="D14" s="24" t="s">
        <v>21</v>
      </c>
      <c r="E14" s="25" t="s">
        <v>1</v>
      </c>
      <c r="F14" s="7" t="s">
        <v>0</v>
      </c>
      <c r="I14" s="18" t="s">
        <v>25</v>
      </c>
      <c r="J14" s="19">
        <f>J7/(1/(C10-C11)-J8)</f>
        <v>161.53372434016987</v>
      </c>
    </row>
    <row r="15" spans="1:10">
      <c r="B15" s="4">
        <v>0</v>
      </c>
      <c r="C15" s="26">
        <v>56.4</v>
      </c>
      <c r="D15" s="27">
        <f>C15-$C$11</f>
        <v>0</v>
      </c>
      <c r="E15" s="28" t="e">
        <f>B15/D15</f>
        <v>#DIV/0!</v>
      </c>
      <c r="F15" s="8">
        <f>B15</f>
        <v>0</v>
      </c>
      <c r="I15" s="20" t="s">
        <v>28</v>
      </c>
      <c r="J15" s="16"/>
    </row>
    <row r="16" spans="1:10">
      <c r="B16" s="5">
        <v>3</v>
      </c>
      <c r="C16" s="29">
        <v>56.8</v>
      </c>
      <c r="D16" s="27">
        <f>C16-$C$11</f>
        <v>0.39999999999999858</v>
      </c>
      <c r="E16" s="28">
        <f t="shared" ref="E16:E20" si="0">B16/D16</f>
        <v>7.5000000000000266</v>
      </c>
      <c r="F16" s="8">
        <f t="shared" ref="F16:F20" si="1">B16</f>
        <v>3</v>
      </c>
    </row>
    <row r="17" spans="2:25">
      <c r="B17" s="5">
        <v>6</v>
      </c>
      <c r="C17" s="29">
        <v>57.2</v>
      </c>
      <c r="D17" s="27">
        <f>C17-$C$11</f>
        <v>0.80000000000000426</v>
      </c>
      <c r="E17" s="28">
        <f t="shared" si="0"/>
        <v>7.49999999999996</v>
      </c>
      <c r="F17" s="8">
        <f t="shared" si="1"/>
        <v>6</v>
      </c>
    </row>
    <row r="18" spans="2:25">
      <c r="B18" s="5">
        <v>9</v>
      </c>
      <c r="C18" s="29">
        <v>57.6</v>
      </c>
      <c r="D18" s="27">
        <f>C18-$C$11</f>
        <v>1.2000000000000028</v>
      </c>
      <c r="E18" s="28">
        <f t="shared" si="0"/>
        <v>7.4999999999999822</v>
      </c>
      <c r="F18" s="8">
        <f t="shared" si="1"/>
        <v>9</v>
      </c>
    </row>
    <row r="19" spans="2:25">
      <c r="B19" s="5">
        <v>12</v>
      </c>
      <c r="C19" s="29">
        <v>57.9</v>
      </c>
      <c r="D19" s="27">
        <f>C19-$C$11</f>
        <v>1.5</v>
      </c>
      <c r="E19" s="28">
        <f t="shared" si="0"/>
        <v>8</v>
      </c>
      <c r="F19" s="8">
        <f t="shared" si="1"/>
        <v>12</v>
      </c>
    </row>
    <row r="20" spans="2:25">
      <c r="B20" s="5">
        <v>15</v>
      </c>
      <c r="C20" s="29">
        <v>58.2</v>
      </c>
      <c r="D20" s="27">
        <f>C20-$C$11</f>
        <v>1.8000000000000043</v>
      </c>
      <c r="E20" s="28">
        <f t="shared" si="0"/>
        <v>8.3333333333333144</v>
      </c>
      <c r="F20" s="8">
        <f t="shared" si="1"/>
        <v>15</v>
      </c>
    </row>
    <row r="21" spans="2:25">
      <c r="B21" s="6"/>
      <c r="C21" s="30"/>
      <c r="D21" s="31"/>
      <c r="E21" s="31"/>
      <c r="F21" s="9"/>
    </row>
    <row r="22" spans="2:25">
      <c r="B22" s="6"/>
      <c r="C22" s="30"/>
      <c r="D22" s="31"/>
      <c r="E22" s="31"/>
      <c r="F22" s="9"/>
    </row>
    <row r="23" spans="2:25">
      <c r="B23" s="6"/>
      <c r="C23" s="30"/>
      <c r="D23" s="31"/>
      <c r="E23" s="31"/>
      <c r="F23" s="9"/>
    </row>
    <row r="24" spans="2:25">
      <c r="B24" s="6"/>
      <c r="C24" s="30"/>
      <c r="D24" s="31"/>
      <c r="E24" s="31"/>
      <c r="F24" s="9"/>
    </row>
    <row r="25" spans="2:25">
      <c r="B25" s="6"/>
      <c r="C25" s="30"/>
      <c r="D25" s="31"/>
      <c r="E25" s="31"/>
      <c r="F25" s="9"/>
    </row>
    <row r="26" spans="2:25">
      <c r="B26" s="6"/>
      <c r="C26" s="30"/>
      <c r="D26" s="31"/>
      <c r="E26" s="31"/>
      <c r="F26" s="9"/>
    </row>
    <row r="27" spans="2:25">
      <c r="B27" s="6"/>
      <c r="C27" s="30"/>
      <c r="D27" s="31"/>
      <c r="E27" s="31"/>
      <c r="F27" s="9"/>
    </row>
    <row r="28" spans="2:25">
      <c r="B28" s="6"/>
      <c r="C28" s="30"/>
      <c r="D28" s="31"/>
      <c r="E28" s="31"/>
      <c r="F28" s="9"/>
    </row>
    <row r="29" spans="2:25">
      <c r="X29" s="11" t="s">
        <v>2</v>
      </c>
      <c r="Y29" s="11" t="s">
        <v>3</v>
      </c>
    </row>
    <row r="30" spans="2:25">
      <c r="W30" s="11" t="s">
        <v>12</v>
      </c>
      <c r="X30" s="11">
        <f>(AA34*AB34-AC34*AD34)/(V34*AA34-AD34^2)</f>
        <v>-0.91572327044025048</v>
      </c>
      <c r="Y30" s="11">
        <f>(V34*AC34-AB34*AD34)/(V34*AA34-AD34^2)</f>
        <v>0.72844164919636478</v>
      </c>
    </row>
    <row r="33" spans="22:30">
      <c r="V33" s="11" t="s">
        <v>11</v>
      </c>
      <c r="AA33" s="11" t="s">
        <v>13</v>
      </c>
      <c r="AB33" s="11" t="s">
        <v>14</v>
      </c>
      <c r="AC33" s="11" t="s">
        <v>15</v>
      </c>
      <c r="AD33" s="11" t="s">
        <v>16</v>
      </c>
    </row>
    <row r="34" spans="22:30">
      <c r="V34" s="11">
        <f>COUNT(C16:C20)</f>
        <v>5</v>
      </c>
      <c r="AA34" s="11">
        <f>SUM(AA37:AA41)</f>
        <v>6075</v>
      </c>
      <c r="AB34" s="11">
        <f t="shared" ref="AB34:AD34" si="2">SUM(AB37:AB41)</f>
        <v>355.99999999999937</v>
      </c>
      <c r="AC34" s="11">
        <f t="shared" si="2"/>
        <v>3971.9999999999927</v>
      </c>
      <c r="AD34" s="11">
        <f t="shared" si="2"/>
        <v>495</v>
      </c>
    </row>
    <row r="35" spans="22:30">
      <c r="W35" s="11" t="s">
        <v>5</v>
      </c>
      <c r="X35" s="11" t="s">
        <v>4</v>
      </c>
      <c r="Y35" s="11" t="s">
        <v>6</v>
      </c>
      <c r="AA35" s="11" t="s">
        <v>7</v>
      </c>
      <c r="AB35" s="11" t="s">
        <v>8</v>
      </c>
      <c r="AC35" s="11" t="s">
        <v>9</v>
      </c>
      <c r="AD35" s="11" t="s">
        <v>10</v>
      </c>
    </row>
    <row r="36" spans="22:30">
      <c r="W36" s="11" t="e">
        <f>E15^2</f>
        <v>#DIV/0!</v>
      </c>
      <c r="X36" s="11">
        <f>F15^2</f>
        <v>0</v>
      </c>
      <c r="Y36" s="11" t="e">
        <f>E15*F15</f>
        <v>#DIV/0!</v>
      </c>
      <c r="AA36" s="11">
        <f>B15*X36</f>
        <v>0</v>
      </c>
      <c r="AB36" s="11" t="e">
        <f>B15*E15</f>
        <v>#DIV/0!</v>
      </c>
      <c r="AC36" s="11" t="e">
        <f>B15*Y36</f>
        <v>#DIV/0!</v>
      </c>
      <c r="AD36" s="11">
        <f>B15*F15</f>
        <v>0</v>
      </c>
    </row>
    <row r="37" spans="22:30">
      <c r="W37" s="11">
        <f>E16^2</f>
        <v>56.250000000000398</v>
      </c>
      <c r="X37" s="11">
        <f>F16^2</f>
        <v>9</v>
      </c>
      <c r="Y37" s="11">
        <f>E16*F16</f>
        <v>22.500000000000078</v>
      </c>
      <c r="AA37" s="11">
        <f>B16*X37</f>
        <v>27</v>
      </c>
      <c r="AB37" s="11">
        <f>B16*E16</f>
        <v>22.500000000000078</v>
      </c>
      <c r="AC37" s="11">
        <f>B16*Y37</f>
        <v>67.500000000000227</v>
      </c>
      <c r="AD37" s="11">
        <f>B16*F16</f>
        <v>9</v>
      </c>
    </row>
    <row r="38" spans="22:30">
      <c r="W38" s="11">
        <f>E17^2</f>
        <v>56.249999999999403</v>
      </c>
      <c r="X38" s="11">
        <f>F17^2</f>
        <v>36</v>
      </c>
      <c r="Y38" s="11">
        <f>E17*F17</f>
        <v>44.999999999999758</v>
      </c>
      <c r="AA38" s="11">
        <f>B17*X38</f>
        <v>216</v>
      </c>
      <c r="AB38" s="11">
        <f>B17*E17</f>
        <v>44.999999999999758</v>
      </c>
      <c r="AC38" s="11">
        <f>B17*Y38</f>
        <v>269.99999999999852</v>
      </c>
      <c r="AD38" s="11">
        <f>B17*F17</f>
        <v>36</v>
      </c>
    </row>
    <row r="39" spans="22:30">
      <c r="W39" s="11">
        <f>E18^2</f>
        <v>56.24999999999973</v>
      </c>
      <c r="X39" s="11">
        <f>F18^2</f>
        <v>81</v>
      </c>
      <c r="Y39" s="11">
        <f>E18*F18</f>
        <v>67.499999999999844</v>
      </c>
      <c r="AA39" s="11">
        <f>B18*X39</f>
        <v>729</v>
      </c>
      <c r="AB39" s="11">
        <f>B18*E18</f>
        <v>67.499999999999844</v>
      </c>
      <c r="AC39" s="11">
        <f>B18*Y39</f>
        <v>607.49999999999864</v>
      </c>
      <c r="AD39" s="11">
        <f>B18*F18</f>
        <v>81</v>
      </c>
    </row>
    <row r="40" spans="22:30">
      <c r="W40" s="11">
        <f>E19^2</f>
        <v>64</v>
      </c>
      <c r="X40" s="11">
        <f>F19^2</f>
        <v>144</v>
      </c>
      <c r="Y40" s="11">
        <f>E19*F19</f>
        <v>96</v>
      </c>
      <c r="AA40" s="11">
        <f>B19*X40</f>
        <v>1728</v>
      </c>
      <c r="AB40" s="11">
        <f>B19*E19</f>
        <v>96</v>
      </c>
      <c r="AC40" s="11">
        <f>B19*Y40</f>
        <v>1152</v>
      </c>
      <c r="AD40" s="11">
        <f>B19*F19</f>
        <v>144</v>
      </c>
    </row>
    <row r="41" spans="22:30">
      <c r="W41" s="11">
        <f>E20^2</f>
        <v>69.44444444444413</v>
      </c>
      <c r="X41" s="11">
        <f>F20^2</f>
        <v>225</v>
      </c>
      <c r="Y41" s="11">
        <f>E20*F20</f>
        <v>124.99999999999972</v>
      </c>
      <c r="AA41" s="11">
        <f>B20*X41</f>
        <v>3375</v>
      </c>
      <c r="AB41" s="11">
        <f>B20*E20</f>
        <v>124.99999999999972</v>
      </c>
      <c r="AC41" s="11">
        <f>B20*Y41</f>
        <v>1874.9999999999957</v>
      </c>
      <c r="AD41" s="11">
        <f>B20*F20</f>
        <v>225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 大樹</dc:creator>
  <cp:lastModifiedBy>こむぎ</cp:lastModifiedBy>
  <dcterms:created xsi:type="dcterms:W3CDTF">2015-06-05T18:19:34Z</dcterms:created>
  <dcterms:modified xsi:type="dcterms:W3CDTF">2022-06-25T23:02:04Z</dcterms:modified>
</cp:coreProperties>
</file>